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<sst xmlns="http://schemas.openxmlformats.org/spreadsheetml/2006/main" count="140" uniqueCount="140">
  <si>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</si>
  <si>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</si>
  <si>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</si>
  <si>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</si>
  <si>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</si>
  <si>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</si>
  <si>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</si>
  <si>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</si>
  <si>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</si>
  <si>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</si>
  <si>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</si>
  <si>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</si>
  <si>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</si>
  <si>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</si>
  <si>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</si>
  <si>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</si>
  <si>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</si>
  <si>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</si>
  <si>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</si>
  <si>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</si>
  <si>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</si>
  <si>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</si>
  <si>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</si>
  <si>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</si>
  <si>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</si>
  <si>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</si>
  <si>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</si>
  <si>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</si>
  <si>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</si>
  <si>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</si>
  <si>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</si>
  <si>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</si>
  <si>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</si>
  <si>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</si>
  <si>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</si>
  <si>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</si>
  <si>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</si>
  <si>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</si>
  <si>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</si>
  <si>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</si>
  <si>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</si>
  <si>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</si>
  <si>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</si>
  <si>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</si>
  <si>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</si>
  <si>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</si>
  <si>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</si>
  <si>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</si>
  <si>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</si>
  <si>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</si>
  <si>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</si>
  <si>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</si>
  <si>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</si>
  <si>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</si>
  <si>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</si>
  <si>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</si>
  <si>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</si>
  <si>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</si>
  <si>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</si>
  <si>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</si>
  <si>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</si>
  <si>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</si>
  <si>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</si>
  <si>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</si>
  <si>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</si>
  <si>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</si>
  <si>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</si>
  <si>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</si>
  <si>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</si>
  <si>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</si>
  <si>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</si>
  <si>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</si>
  <si>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</si>
  <si>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</si>
  <si>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</si>
  <si>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</si>
  <si>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</si>
  <si>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</si>
  <si>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</si>
  <si>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</si>
  <si>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</si>
  <si>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</si>
  <si>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</si>
  <si>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</si>
  <si>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</si>
  <si>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</si>
  <si>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</si>
  <si>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</si>
  <si>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</si>
  <si>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</si>
  <si>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</si>
  <si>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</si>
  <si>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</si>
  <si>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</si>
  <si>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</si>
  <si>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</si>
  <si>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</si>
  <si>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</si>
  <si>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</si>
  <si>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</si>
  <si>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</si>
  <si>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</si>
  <si>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</si>
  <si>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</si>
  <si>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</si>
  <si>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</si>
  <si>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НАЛОГИ НА ИМУЩЕСТВО</t>
  </si>
  <si>
    <t>Налог на игорный бизнес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</si>
  <si>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</si>
  <si>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</si>
  <si>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</si>
  <si>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</si>
  <si>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</si>
  <si>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НАЛОГИ НА ТОВАРЫ, РЕАЛИЗУЕМЫЕ НА ТЕРРИТОРИИ РФ</t>
  </si>
  <si>
    <t>Акцизы по подакцизным товарам</t>
  </si>
  <si>
    <t>Доходы от продажи от продажи земельных участков, государственная собственность на  которые не разграничена</t>
  </si>
  <si>
    <t>% исполнения за 2015 год</t>
  </si>
  <si>
    <t>0501</t>
  </si>
  <si>
    <t>Жилищное хозяйство</t>
  </si>
  <si>
    <t>Другие вопросы в области физкультуры и спорта</t>
  </si>
  <si>
    <t>Доходы от оказания платных услуг и компенсации затрат государства</t>
  </si>
  <si>
    <t>Прочие доходы от компенсации затрат ьбюджетов муниципальных районов</t>
  </si>
  <si>
    <t>Уточненный план на 2016 год</t>
  </si>
  <si>
    <t>Исполнено за 1 квартал 2016 года</t>
  </si>
  <si>
    <t>отклонение (факт 2016-2015)</t>
  </si>
  <si>
    <t>0107</t>
  </si>
  <si>
    <t>0105</t>
  </si>
  <si>
    <t>0505</t>
  </si>
  <si>
    <t>0600</t>
  </si>
  <si>
    <t>0602</t>
  </si>
  <si>
    <t>% исполнения за 2016 год</t>
  </si>
  <si>
    <t>Судебная система</t>
  </si>
  <si>
    <t>Обеспечение проведения выборов и референдумов</t>
  </si>
  <si>
    <t>Другие вопросы в области жилищно-коммун.хоз-ва</t>
  </si>
  <si>
    <t>Сбор, удаление отходов и очистка сточных вод</t>
  </si>
  <si>
    <t>Охрана окружающей среды</t>
  </si>
  <si>
    <t>Исполнено за 1 квартал 2015 года</t>
  </si>
  <si>
    <t>в 6,7раз</t>
  </si>
  <si>
    <t>в 56,5 р.</t>
  </si>
  <si>
    <t>Отчет об исполнении бюджета муниципального образования "Гагаринский район" Смоленской области за 1 квартал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</si>
</sst>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5" fillId="33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vertical="top" wrapText="1"/>
    </xf>
    <xf numFmtId="170" fontId="5" fillId="33" borderId="0" xfId="0" applyNumberFormat="1" applyFont="1" applyFill="1" applyAlignment="1">
      <alignment/>
    </xf>
    <xf numFmtId="170" fontId="1" fillId="4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9" fillId="0" borderId="0" xfId="0" applyNumberFormat="1" applyFont="1" applyAlignment="1">
      <alignment/>
    </xf>
    <xf numFmtId="170" fontId="1" fillId="32" borderId="0" xfId="0" applyNumberFormat="1" applyFont="1" applyFill="1" applyAlignment="1">
      <alignment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170" fontId="1" fillId="32" borderId="10" xfId="0" applyNumberFormat="1" applyFont="1" applyFill="1" applyBorder="1" applyAlignment="1">
      <alignment horizontal="center" vertical="center"/>
    </xf>
    <xf numFmtId="170" fontId="3" fillId="34" borderId="12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vertical="top"/>
    </xf>
    <xf numFmtId="170" fontId="1" fillId="34" borderId="12" xfId="0" applyNumberFormat="1" applyFont="1" applyFill="1" applyBorder="1" applyAlignment="1">
      <alignment vertical="top"/>
    </xf>
    <xf numFmtId="170" fontId="2" fillId="34" borderId="10" xfId="0" applyNumberFormat="1" applyFont="1" applyFill="1" applyBorder="1" applyAlignment="1">
      <alignment horizontal="center" vertical="top" wrapText="1"/>
    </xf>
    <xf numFmtId="170" fontId="1" fillId="34" borderId="10" xfId="0" applyNumberFormat="1" applyFont="1" applyFill="1" applyBorder="1" applyAlignment="1">
      <alignment horizontal="center" vertical="center"/>
    </xf>
    <xf numFmtId="170" fontId="1" fillId="34" borderId="0" xfId="0" applyNumberFormat="1" applyFont="1" applyFill="1" applyAlignment="1">
      <alignment/>
    </xf>
    <xf numFmtId="170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horizontal="center" vertical="center" wrapText="1"/>
    </xf>
    <xf numFmtId="170" fontId="5" fillId="35" borderId="10" xfId="0" applyNumberFormat="1" applyFont="1" applyFill="1" applyBorder="1" applyAlignment="1">
      <alignment horizontal="center" vertical="center"/>
    </xf>
    <xf numFmtId="170" fontId="1" fillId="35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5" fillId="34" borderId="10" xfId="0" applyNumberFormat="1" applyFont="1" applyFill="1" applyBorder="1" applyAlignment="1">
      <alignment horizontal="center" vertical="center"/>
    </xf>
    <xf numFmtId="170" fontId="2" fillId="36" borderId="10" xfId="0" applyNumberFormat="1" applyFont="1" applyFill="1" applyBorder="1" applyAlignment="1">
      <alignment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wrapText="1"/>
    </xf>
    <xf numFmtId="170" fontId="1" fillId="36" borderId="10" xfId="0" applyNumberFormat="1" applyFont="1" applyFill="1" applyBorder="1" applyAlignment="1">
      <alignment horizontal="center" vertical="center"/>
    </xf>
    <xf numFmtId="170" fontId="1" fillId="36" borderId="0" xfId="0" applyNumberFormat="1" applyFont="1" applyFill="1" applyAlignment="1">
      <alignment/>
    </xf>
    <xf numFmtId="49" fontId="1" fillId="35" borderId="10" xfId="0" applyNumberFormat="1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center" vertical="top" wrapText="1"/>
    </xf>
    <xf numFmtId="170" fontId="3" fillId="33" borderId="0" xfId="0" applyNumberFormat="1" applyFont="1" applyFill="1" applyBorder="1" applyAlignment="1">
      <alignment horizontal="center" vertical="center" wrapText="1"/>
    </xf>
    <xf numFmtId="170" fontId="1" fillId="4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justify"/>
    </xf>
    <xf numFmtId="170" fontId="1" fillId="0" borderId="0" xfId="0" applyNumberFormat="1" applyFont="1" applyBorder="1" applyAlignment="1">
      <alignment horizontal="center" vertical="justify"/>
    </xf>
    <xf numFmtId="170" fontId="1" fillId="37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Border="1" applyAlignment="1">
      <alignment horizontal="center" vertical="justify"/>
    </xf>
    <xf numFmtId="170" fontId="9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justify"/>
    </xf>
    <xf numFmtId="170" fontId="5" fillId="33" borderId="0" xfId="0" applyNumberFormat="1" applyFont="1" applyFill="1" applyBorder="1" applyAlignment="1">
      <alignment horizontal="center" vertical="justify"/>
    </xf>
    <xf numFmtId="170" fontId="1" fillId="32" borderId="0" xfId="0" applyNumberFormat="1" applyFont="1" applyFill="1" applyBorder="1" applyAlignment="1">
      <alignment horizontal="center" vertical="center"/>
    </xf>
    <xf numFmtId="170" fontId="1" fillId="34" borderId="0" xfId="0" applyNumberFormat="1" applyFont="1" applyFill="1" applyBorder="1" applyAlignment="1">
      <alignment horizontal="center" vertical="center"/>
    </xf>
    <xf numFmtId="170" fontId="5" fillId="35" borderId="0" xfId="0" applyNumberFormat="1" applyFont="1" applyFill="1" applyBorder="1" applyAlignment="1">
      <alignment horizontal="center" vertical="center"/>
    </xf>
    <xf numFmtId="170" fontId="1" fillId="35" borderId="0" xfId="0" applyNumberFormat="1" applyFont="1" applyFill="1" applyBorder="1" applyAlignment="1">
      <alignment horizontal="center" vertical="center"/>
    </xf>
    <xf numFmtId="170" fontId="5" fillId="34" borderId="0" xfId="0" applyNumberFormat="1" applyFont="1" applyFill="1" applyBorder="1" applyAlignment="1">
      <alignment horizontal="center" vertical="center"/>
    </xf>
    <xf numFmtId="170" fontId="1" fillId="36" borderId="0" xfId="0" applyNumberFormat="1" applyFont="1" applyFill="1" applyBorder="1" applyAlignment="1">
      <alignment horizontal="center" vertical="center"/>
    </xf>
    <xf numFmtId="170" fontId="5" fillId="35" borderId="10" xfId="0" applyNumberFormat="1" applyFont="1" applyFill="1" applyBorder="1" applyAlignment="1">
      <alignment vertical="center" wrapText="1"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9" sqref="F89"/>
    </sheetView>
  </sheetViews>
  <sheetFormatPr defaultColWidth="9.00390625" defaultRowHeight="12.75"/>
  <cols>
    <col min="1" max="1" width="43.00390625" style="19" customWidth="1"/>
    <col min="2" max="2" width="8.25390625" style="45" customWidth="1"/>
    <col min="3" max="3" width="13.75390625" style="19" customWidth="1"/>
    <col min="4" max="4" width="10.25390625" style="19" customWidth="1"/>
    <col min="5" max="5" width="10.625" style="19" customWidth="1"/>
    <col min="6" max="6" width="10.25390625" style="19" customWidth="1"/>
    <col min="7" max="7" width="10.875" style="19" customWidth="1"/>
    <col min="8" max="9" width="11.125" style="12" customWidth="1"/>
    <col min="10" max="16384" width="9.125" style="19" customWidth="1"/>
  </cols>
  <sheetData>
    <row r="1" spans="1:9" ht="36" customHeight="1">
      <c r="A1" s="98" t="s">
        <v>139</v>
      </c>
      <c r="B1" s="98"/>
      <c r="C1" s="98"/>
      <c r="D1" s="98"/>
      <c r="E1" s="98"/>
      <c r="F1" s="98"/>
      <c r="G1" s="98"/>
      <c r="H1" s="98"/>
      <c r="I1" s="78"/>
    </row>
    <row r="2" spans="1:9" ht="63.75">
      <c r="A2" s="20" t="s">
        <v>0</v>
      </c>
      <c r="B2" s="36" t="s">
        <v>1</v>
      </c>
      <c r="C2" s="18" t="s">
        <v>122</v>
      </c>
      <c r="D2" s="18" t="s">
        <v>123</v>
      </c>
      <c r="E2" s="18" t="s">
        <v>130</v>
      </c>
      <c r="F2" s="18" t="s">
        <v>136</v>
      </c>
      <c r="G2" s="18" t="s">
        <v>124</v>
      </c>
      <c r="H2" s="18" t="s">
        <v>116</v>
      </c>
      <c r="I2" s="79"/>
    </row>
    <row r="3" spans="1:9" s="22" customFormat="1" ht="12.75">
      <c r="A3" s="21" t="s">
        <v>83</v>
      </c>
      <c r="B3" s="37">
        <v>10000</v>
      </c>
      <c r="C3" s="8">
        <f>C4+C6+C8+C12+C14+C16+C18+C21+C26+C28+C30+C33+C34</f>
        <v>209488.5</v>
      </c>
      <c r="D3" s="8">
        <f>D4+D6+D8+D12+D14+D16+D18+D21+D26+D28+D30+D33+D34</f>
        <v>53039.299999999996</v>
      </c>
      <c r="E3" s="8">
        <f>D3/C3*100</f>
        <v>25.31847810261661</v>
      </c>
      <c r="F3" s="8">
        <f>F4+F6+F8+F12+F14+F16+F18+F21+F26+F28+F30+F33+F34</f>
        <v>43887.89999999999</v>
      </c>
      <c r="G3" s="8">
        <f>D3-F3</f>
        <v>9151.400000000009</v>
      </c>
      <c r="H3" s="9">
        <v>22.4</v>
      </c>
      <c r="I3" s="80"/>
    </row>
    <row r="4" spans="1:9" s="23" customFormat="1" ht="13.5">
      <c r="A4" s="24" t="s">
        <v>57</v>
      </c>
      <c r="B4" s="38">
        <v>10100</v>
      </c>
      <c r="C4" s="6">
        <f>C5</f>
        <v>150536.7</v>
      </c>
      <c r="D4" s="6">
        <f>D5</f>
        <v>34944.2</v>
      </c>
      <c r="E4" s="6">
        <f>D4/C4*100</f>
        <v>23.2130769440276</v>
      </c>
      <c r="F4" s="6">
        <f>F5</f>
        <v>27415.3</v>
      </c>
      <c r="G4" s="6">
        <f aca="true" t="shared" si="0" ref="G4:G43">D4-F4</f>
        <v>7528.899999999998</v>
      </c>
      <c r="H4" s="10">
        <v>19.3</v>
      </c>
      <c r="I4" s="81"/>
    </row>
    <row r="5" spans="1:9" s="25" customFormat="1" ht="13.5">
      <c r="A5" s="26" t="s">
        <v>58</v>
      </c>
      <c r="B5" s="39">
        <v>10102</v>
      </c>
      <c r="C5" s="1">
        <v>150536.7</v>
      </c>
      <c r="D5" s="1">
        <v>34944.2</v>
      </c>
      <c r="E5" s="1">
        <f>D5/C5*100</f>
        <v>23.2130769440276</v>
      </c>
      <c r="F5" s="1">
        <v>27415.3</v>
      </c>
      <c r="G5" s="1">
        <f t="shared" si="0"/>
        <v>7528.899999999998</v>
      </c>
      <c r="H5" s="4">
        <v>19.3</v>
      </c>
      <c r="I5" s="82"/>
    </row>
    <row r="6" spans="1:9" ht="27">
      <c r="A6" s="24" t="s">
        <v>113</v>
      </c>
      <c r="B6" s="48">
        <v>10300</v>
      </c>
      <c r="C6" s="5">
        <f>C7</f>
        <v>4975.2</v>
      </c>
      <c r="D6" s="5">
        <f>D7</f>
        <v>1508.6</v>
      </c>
      <c r="E6" s="5">
        <f>D6/C6*100</f>
        <v>30.322399099533687</v>
      </c>
      <c r="F6" s="5">
        <f>F7</f>
        <v>1412.5</v>
      </c>
      <c r="G6" s="5">
        <f>D6-F6</f>
        <v>96.09999999999991</v>
      </c>
      <c r="H6" s="13">
        <v>31</v>
      </c>
      <c r="I6" s="34"/>
    </row>
    <row r="7" spans="1:9" ht="12.75">
      <c r="A7" s="26" t="s">
        <v>114</v>
      </c>
      <c r="B7" s="39">
        <v>10302</v>
      </c>
      <c r="C7" s="1">
        <v>4975.2</v>
      </c>
      <c r="D7" s="1">
        <v>1508.6</v>
      </c>
      <c r="E7" s="1">
        <f>D7/C7*100</f>
        <v>30.322399099533687</v>
      </c>
      <c r="F7" s="1">
        <v>1412.5</v>
      </c>
      <c r="G7" s="1">
        <f>D7-F7</f>
        <v>96.09999999999991</v>
      </c>
      <c r="H7" s="4">
        <v>31</v>
      </c>
      <c r="I7" s="83"/>
    </row>
    <row r="8" spans="1:9" ht="13.5">
      <c r="A8" s="24" t="s">
        <v>59</v>
      </c>
      <c r="B8" s="38">
        <v>10500</v>
      </c>
      <c r="C8" s="5">
        <f>C9+C10+C11</f>
        <v>29124.5</v>
      </c>
      <c r="D8" s="5">
        <f>D9+D10+D11</f>
        <v>7049.4</v>
      </c>
      <c r="E8" s="5">
        <f aca="true" t="shared" si="1" ref="E8:E17">D8/C8*100</f>
        <v>24.204364023416712</v>
      </c>
      <c r="F8" s="5">
        <f>F9+F10+F11</f>
        <v>7826.900000000001</v>
      </c>
      <c r="G8" s="5">
        <f t="shared" si="0"/>
        <v>-777.5000000000009</v>
      </c>
      <c r="H8" s="13">
        <v>28.8</v>
      </c>
      <c r="I8" s="34"/>
    </row>
    <row r="9" spans="1:9" s="25" customFormat="1" ht="13.5">
      <c r="A9" s="26" t="s">
        <v>60</v>
      </c>
      <c r="B9" s="39">
        <v>10502</v>
      </c>
      <c r="C9" s="1">
        <v>24000</v>
      </c>
      <c r="D9" s="1">
        <v>4948.9</v>
      </c>
      <c r="E9" s="1">
        <f t="shared" si="1"/>
        <v>20.620416666666667</v>
      </c>
      <c r="F9" s="1">
        <v>5824</v>
      </c>
      <c r="G9" s="1">
        <f t="shared" si="0"/>
        <v>-875.1000000000004</v>
      </c>
      <c r="H9" s="4">
        <v>27.1</v>
      </c>
      <c r="I9" s="83"/>
    </row>
    <row r="10" spans="1:9" ht="12.75">
      <c r="A10" s="26" t="s">
        <v>61</v>
      </c>
      <c r="B10" s="39">
        <v>10503</v>
      </c>
      <c r="C10" s="1">
        <v>44.5</v>
      </c>
      <c r="D10" s="1">
        <v>129</v>
      </c>
      <c r="E10" s="1">
        <f t="shared" si="1"/>
        <v>289.8876404494382</v>
      </c>
      <c r="F10" s="1">
        <v>21.1</v>
      </c>
      <c r="G10" s="1">
        <f t="shared" si="0"/>
        <v>107.9</v>
      </c>
      <c r="H10" s="4">
        <v>18.1</v>
      </c>
      <c r="I10" s="34"/>
    </row>
    <row r="11" spans="1:9" ht="12.75">
      <c r="A11" s="26" t="s">
        <v>108</v>
      </c>
      <c r="B11" s="39">
        <v>10504</v>
      </c>
      <c r="C11" s="1">
        <v>5080</v>
      </c>
      <c r="D11" s="1">
        <v>1971.5</v>
      </c>
      <c r="E11" s="1">
        <f t="shared" si="1"/>
        <v>38.80905511811024</v>
      </c>
      <c r="F11" s="1">
        <v>1981.8</v>
      </c>
      <c r="G11" s="1">
        <f>D11-F11</f>
        <v>-10.299999999999955</v>
      </c>
      <c r="H11" s="4">
        <v>35.7</v>
      </c>
      <c r="I11" s="34"/>
    </row>
    <row r="12" spans="1:9" ht="13.5">
      <c r="A12" s="24" t="s">
        <v>106</v>
      </c>
      <c r="B12" s="38">
        <v>10600</v>
      </c>
      <c r="C12" s="5">
        <f>C13</f>
        <v>84</v>
      </c>
      <c r="D12" s="5">
        <f>D13</f>
        <v>21</v>
      </c>
      <c r="E12" s="5">
        <f t="shared" si="1"/>
        <v>25</v>
      </c>
      <c r="F12" s="5">
        <f>F13</f>
        <v>21</v>
      </c>
      <c r="G12" s="5">
        <f>G13</f>
        <v>0</v>
      </c>
      <c r="H12" s="13"/>
      <c r="I12" s="34"/>
    </row>
    <row r="13" spans="1:9" ht="12.75">
      <c r="A13" s="26" t="s">
        <v>107</v>
      </c>
      <c r="B13" s="39">
        <v>10605</v>
      </c>
      <c r="C13" s="1">
        <v>84</v>
      </c>
      <c r="D13" s="1">
        <v>21</v>
      </c>
      <c r="E13" s="1">
        <f t="shared" si="1"/>
        <v>25</v>
      </c>
      <c r="F13" s="1">
        <v>21</v>
      </c>
      <c r="G13" s="1">
        <f>D13-F13</f>
        <v>0</v>
      </c>
      <c r="H13" s="4"/>
      <c r="I13" s="83"/>
    </row>
    <row r="14" spans="1:9" ht="40.5">
      <c r="A14" s="24" t="s">
        <v>62</v>
      </c>
      <c r="B14" s="38">
        <v>10700</v>
      </c>
      <c r="C14" s="6">
        <f>C15</f>
        <v>3563.8</v>
      </c>
      <c r="D14" s="6">
        <f>D15</f>
        <v>666.9</v>
      </c>
      <c r="E14" s="6">
        <f t="shared" si="1"/>
        <v>18.713171333969356</v>
      </c>
      <c r="F14" s="6">
        <f>F15</f>
        <v>84.6</v>
      </c>
      <c r="G14" s="6">
        <f t="shared" si="0"/>
        <v>582.3</v>
      </c>
      <c r="H14" s="14">
        <v>2.2</v>
      </c>
      <c r="I14" s="34"/>
    </row>
    <row r="15" spans="1:9" s="25" customFormat="1" ht="25.5">
      <c r="A15" s="26" t="s">
        <v>63</v>
      </c>
      <c r="B15" s="39">
        <v>10701</v>
      </c>
      <c r="C15" s="1">
        <v>3563.8</v>
      </c>
      <c r="D15" s="1">
        <v>666.9</v>
      </c>
      <c r="E15" s="1">
        <f t="shared" si="1"/>
        <v>18.713171333969356</v>
      </c>
      <c r="F15" s="1">
        <v>84.6</v>
      </c>
      <c r="G15" s="1">
        <f t="shared" si="0"/>
        <v>582.3</v>
      </c>
      <c r="H15" s="15">
        <v>2.2</v>
      </c>
      <c r="I15" s="84"/>
    </row>
    <row r="16" spans="1:9" ht="13.5">
      <c r="A16" s="24" t="s">
        <v>64</v>
      </c>
      <c r="B16" s="38">
        <v>10800</v>
      </c>
      <c r="C16" s="6">
        <f>C17</f>
        <v>3210</v>
      </c>
      <c r="D16" s="6">
        <f>D17</f>
        <v>1027.6</v>
      </c>
      <c r="E16" s="6">
        <f t="shared" si="1"/>
        <v>32.01246105919003</v>
      </c>
      <c r="F16" s="6">
        <f>F17</f>
        <v>690.1</v>
      </c>
      <c r="G16" s="6">
        <f t="shared" si="0"/>
        <v>337.4999999999999</v>
      </c>
      <c r="H16" s="10">
        <v>23.5</v>
      </c>
      <c r="I16" s="85"/>
    </row>
    <row r="17" spans="1:9" s="25" customFormat="1" ht="25.5">
      <c r="A17" s="26" t="s">
        <v>65</v>
      </c>
      <c r="B17" s="39">
        <v>10803</v>
      </c>
      <c r="C17" s="1">
        <v>3210</v>
      </c>
      <c r="D17" s="1">
        <v>1027.6</v>
      </c>
      <c r="E17" s="1">
        <f t="shared" si="1"/>
        <v>32.01246105919003</v>
      </c>
      <c r="F17" s="1">
        <v>690.1</v>
      </c>
      <c r="G17" s="1">
        <f t="shared" si="0"/>
        <v>337.4999999999999</v>
      </c>
      <c r="H17" s="15">
        <v>23.5</v>
      </c>
      <c r="I17" s="82"/>
    </row>
    <row r="18" spans="1:9" ht="27">
      <c r="A18" s="24" t="s">
        <v>66</v>
      </c>
      <c r="B18" s="38">
        <v>10900</v>
      </c>
      <c r="C18" s="6">
        <f>C19+C20</f>
        <v>51</v>
      </c>
      <c r="D18" s="6">
        <f>D19+D20</f>
        <v>22.6</v>
      </c>
      <c r="E18" s="5">
        <f>D18/C18*100</f>
        <v>44.313725490196084</v>
      </c>
      <c r="F18" s="6">
        <f>F19+F20</f>
        <v>0.2</v>
      </c>
      <c r="G18" s="6">
        <f t="shared" si="0"/>
        <v>22.400000000000002</v>
      </c>
      <c r="H18" s="14">
        <v>0.3</v>
      </c>
      <c r="I18" s="85"/>
    </row>
    <row r="19" spans="1:9" ht="12.75">
      <c r="A19" s="26" t="s">
        <v>67</v>
      </c>
      <c r="B19" s="39">
        <v>10906</v>
      </c>
      <c r="C19" s="1">
        <v>51</v>
      </c>
      <c r="D19" s="1">
        <v>5.3</v>
      </c>
      <c r="E19" s="1">
        <f>D19/C19*100</f>
        <v>10.392156862745097</v>
      </c>
      <c r="F19" s="1">
        <v>0.2</v>
      </c>
      <c r="G19" s="1">
        <f t="shared" si="0"/>
        <v>5.1</v>
      </c>
      <c r="H19" s="4">
        <v>0.3</v>
      </c>
      <c r="I19" s="34"/>
    </row>
    <row r="20" spans="1:9" s="25" customFormat="1" ht="25.5">
      <c r="A20" s="26" t="s">
        <v>68</v>
      </c>
      <c r="B20" s="39">
        <v>10907</v>
      </c>
      <c r="C20" s="1">
        <v>0</v>
      </c>
      <c r="D20" s="1">
        <v>17.3</v>
      </c>
      <c r="E20" s="5">
        <v>0</v>
      </c>
      <c r="F20" s="1">
        <v>0</v>
      </c>
      <c r="G20" s="1">
        <f t="shared" si="0"/>
        <v>17.3</v>
      </c>
      <c r="H20" s="4"/>
      <c r="I20" s="84"/>
    </row>
    <row r="21" spans="1:9" ht="40.5">
      <c r="A21" s="24" t="s">
        <v>69</v>
      </c>
      <c r="B21" s="38">
        <v>11100</v>
      </c>
      <c r="C21" s="6">
        <f>C22+C25</f>
        <v>10976.4</v>
      </c>
      <c r="D21" s="6">
        <f>D22+D25</f>
        <v>3456.2</v>
      </c>
      <c r="E21" s="6">
        <f aca="true" t="shared" si="2" ref="E21:E27">D21/C21*100</f>
        <v>31.487555118253706</v>
      </c>
      <c r="F21" s="6">
        <f>F22+F25</f>
        <v>2852</v>
      </c>
      <c r="G21" s="6">
        <f t="shared" si="0"/>
        <v>604.1999999999998</v>
      </c>
      <c r="H21" s="14">
        <v>33.4</v>
      </c>
      <c r="I21" s="34"/>
    </row>
    <row r="22" spans="1:9" ht="25.5">
      <c r="A22" s="26" t="s">
        <v>70</v>
      </c>
      <c r="B22" s="39">
        <v>11105</v>
      </c>
      <c r="C22" s="1">
        <f>C23+C24</f>
        <v>10973.4</v>
      </c>
      <c r="D22" s="1">
        <f>D23+D24</f>
        <v>3436</v>
      </c>
      <c r="E22" s="7">
        <f t="shared" si="2"/>
        <v>31.312081943609094</v>
      </c>
      <c r="F22" s="1">
        <f>F23+F24</f>
        <v>2682.3</v>
      </c>
      <c r="G22" s="1">
        <f t="shared" si="0"/>
        <v>753.6999999999998</v>
      </c>
      <c r="H22" s="15">
        <v>31.4</v>
      </c>
      <c r="I22" s="34"/>
    </row>
    <row r="23" spans="1:9" ht="25.5">
      <c r="A23" s="27" t="s">
        <v>71</v>
      </c>
      <c r="B23" s="40">
        <v>11105</v>
      </c>
      <c r="C23" s="7">
        <v>9273.4</v>
      </c>
      <c r="D23" s="7">
        <v>3057.7</v>
      </c>
      <c r="E23" s="7">
        <f t="shared" si="2"/>
        <v>32.97280393383225</v>
      </c>
      <c r="F23" s="7">
        <v>2105.6</v>
      </c>
      <c r="G23" s="7">
        <f t="shared" si="0"/>
        <v>952.0999999999999</v>
      </c>
      <c r="H23" s="16">
        <v>28</v>
      </c>
      <c r="I23" s="86"/>
    </row>
    <row r="24" spans="1:9" s="25" customFormat="1" ht="13.5">
      <c r="A24" s="27" t="s">
        <v>72</v>
      </c>
      <c r="B24" s="40">
        <v>11105</v>
      </c>
      <c r="C24" s="7">
        <v>1700</v>
      </c>
      <c r="D24" s="7">
        <v>378.3</v>
      </c>
      <c r="E24" s="7">
        <f t="shared" si="2"/>
        <v>22.25294117647059</v>
      </c>
      <c r="F24" s="7">
        <v>576.7</v>
      </c>
      <c r="G24" s="7">
        <f t="shared" si="0"/>
        <v>-198.40000000000003</v>
      </c>
      <c r="H24" s="11">
        <v>57.7</v>
      </c>
      <c r="I24" s="84"/>
    </row>
    <row r="25" spans="1:9" ht="12.75">
      <c r="A25" s="26" t="s">
        <v>73</v>
      </c>
      <c r="B25" s="39"/>
      <c r="C25" s="1">
        <v>3</v>
      </c>
      <c r="D25" s="1">
        <v>20.2</v>
      </c>
      <c r="E25" s="7" t="s">
        <v>137</v>
      </c>
      <c r="F25" s="1">
        <v>169.7</v>
      </c>
      <c r="G25" s="1">
        <f t="shared" si="0"/>
        <v>-149.5</v>
      </c>
      <c r="H25" s="4" t="s">
        <v>138</v>
      </c>
      <c r="I25" s="85"/>
    </row>
    <row r="26" spans="1:9" s="28" customFormat="1" ht="27">
      <c r="A26" s="24" t="s">
        <v>74</v>
      </c>
      <c r="B26" s="38">
        <v>11200</v>
      </c>
      <c r="C26" s="6">
        <f>C27</f>
        <v>970.6</v>
      </c>
      <c r="D26" s="6">
        <f>D27</f>
        <v>1068.3</v>
      </c>
      <c r="E26" s="6">
        <f t="shared" si="2"/>
        <v>110.0659385946837</v>
      </c>
      <c r="F26" s="6">
        <f>F27</f>
        <v>593.5</v>
      </c>
      <c r="G26" s="6">
        <f t="shared" si="0"/>
        <v>474.79999999999995</v>
      </c>
      <c r="H26" s="14">
        <v>17.8</v>
      </c>
      <c r="I26" s="87"/>
    </row>
    <row r="27" spans="1:9" s="28" customFormat="1" ht="25.5">
      <c r="A27" s="26" t="s">
        <v>75</v>
      </c>
      <c r="B27" s="39">
        <v>11201</v>
      </c>
      <c r="C27" s="1">
        <v>970.6</v>
      </c>
      <c r="D27" s="1">
        <v>1068.3</v>
      </c>
      <c r="E27" s="1">
        <f t="shared" si="2"/>
        <v>110.0659385946837</v>
      </c>
      <c r="F27" s="1">
        <v>593.5</v>
      </c>
      <c r="G27" s="1">
        <f t="shared" si="0"/>
        <v>474.79999999999995</v>
      </c>
      <c r="H27" s="15">
        <v>17.8</v>
      </c>
      <c r="I27" s="88"/>
    </row>
    <row r="28" spans="1:9" ht="25.5">
      <c r="A28" s="47" t="s">
        <v>120</v>
      </c>
      <c r="B28" s="48">
        <v>11300</v>
      </c>
      <c r="C28" s="5"/>
      <c r="D28" s="5">
        <v>0</v>
      </c>
      <c r="E28" s="5"/>
      <c r="F28" s="5">
        <v>15.7</v>
      </c>
      <c r="G28" s="5">
        <f>+D28-F28</f>
        <v>-15.7</v>
      </c>
      <c r="H28" s="49"/>
      <c r="I28" s="34"/>
    </row>
    <row r="29" spans="1:9" s="25" customFormat="1" ht="25.5">
      <c r="A29" s="26" t="s">
        <v>121</v>
      </c>
      <c r="B29" s="39">
        <v>11302</v>
      </c>
      <c r="C29" s="1"/>
      <c r="D29" s="1">
        <v>0</v>
      </c>
      <c r="E29" s="1"/>
      <c r="F29" s="1">
        <v>15.7</v>
      </c>
      <c r="G29" s="1">
        <f>D29-F29</f>
        <v>-15.7</v>
      </c>
      <c r="H29" s="15"/>
      <c r="I29" s="84"/>
    </row>
    <row r="30" spans="1:9" ht="27">
      <c r="A30" s="24" t="s">
        <v>76</v>
      </c>
      <c r="B30" s="38">
        <v>11400</v>
      </c>
      <c r="C30" s="6">
        <f>C31+C32</f>
        <v>1830.8</v>
      </c>
      <c r="D30" s="6">
        <f>D31+D32</f>
        <v>2583.6</v>
      </c>
      <c r="E30" s="6">
        <f>D30/C30*100</f>
        <v>141.11863666156873</v>
      </c>
      <c r="F30" s="6">
        <f>F31+F32</f>
        <v>2047.7</v>
      </c>
      <c r="G30" s="6">
        <f t="shared" si="0"/>
        <v>535.8999999999999</v>
      </c>
      <c r="H30" s="14"/>
      <c r="I30" s="85"/>
    </row>
    <row r="31" spans="1:9" ht="25.5">
      <c r="A31" s="26" t="s">
        <v>77</v>
      </c>
      <c r="B31" s="39">
        <v>11402</v>
      </c>
      <c r="C31" s="1">
        <v>634.3</v>
      </c>
      <c r="D31" s="1">
        <v>1039.8</v>
      </c>
      <c r="E31" s="1">
        <f>D31/C31*100</f>
        <v>163.92874034368597</v>
      </c>
      <c r="F31" s="1">
        <v>1106.5</v>
      </c>
      <c r="G31" s="1">
        <f t="shared" si="0"/>
        <v>-66.70000000000005</v>
      </c>
      <c r="H31" s="15"/>
      <c r="I31" s="89"/>
    </row>
    <row r="32" spans="1:9" ht="38.25">
      <c r="A32" s="26" t="s">
        <v>115</v>
      </c>
      <c r="B32" s="39">
        <v>11406</v>
      </c>
      <c r="C32" s="1">
        <v>1196.5</v>
      </c>
      <c r="D32" s="1">
        <v>1543.8</v>
      </c>
      <c r="E32" s="1">
        <f>D32/C32*100</f>
        <v>129.02632678646052</v>
      </c>
      <c r="F32" s="1">
        <v>941.2</v>
      </c>
      <c r="G32" s="1">
        <f>D32-F32</f>
        <v>602.5999999999999</v>
      </c>
      <c r="H32" s="15"/>
      <c r="I32" s="85"/>
    </row>
    <row r="33" spans="1:9" s="25" customFormat="1" ht="27">
      <c r="A33" s="24" t="s">
        <v>78</v>
      </c>
      <c r="B33" s="38">
        <v>11600</v>
      </c>
      <c r="C33" s="6">
        <v>4165.5</v>
      </c>
      <c r="D33" s="6">
        <v>686.1</v>
      </c>
      <c r="E33" s="6">
        <f>D33/C33*100</f>
        <v>16.471011883327332</v>
      </c>
      <c r="F33" s="6">
        <v>928.4</v>
      </c>
      <c r="G33" s="6">
        <f t="shared" si="0"/>
        <v>-242.29999999999995</v>
      </c>
      <c r="H33" s="14">
        <v>23.8</v>
      </c>
      <c r="I33" s="84"/>
    </row>
    <row r="34" spans="1:9" ht="27">
      <c r="A34" s="24" t="s">
        <v>79</v>
      </c>
      <c r="B34" s="38">
        <v>11700</v>
      </c>
      <c r="C34" s="6">
        <v>0</v>
      </c>
      <c r="D34" s="6">
        <v>4.8</v>
      </c>
      <c r="E34" s="5"/>
      <c r="F34" s="6">
        <v>0</v>
      </c>
      <c r="G34" s="6">
        <f t="shared" si="0"/>
        <v>4.8</v>
      </c>
      <c r="H34" s="14">
        <v>0</v>
      </c>
      <c r="I34" s="85"/>
    </row>
    <row r="35" spans="1:9" ht="12.75">
      <c r="A35" s="21" t="s">
        <v>81</v>
      </c>
      <c r="B35" s="37">
        <v>20000</v>
      </c>
      <c r="C35" s="8">
        <f>C36+C42+C41</f>
        <v>418676.9</v>
      </c>
      <c r="D35" s="8">
        <f>D36+D42</f>
        <v>84112.7</v>
      </c>
      <c r="E35" s="8">
        <f aca="true" t="shared" si="3" ref="E35:E40">D35/C35*100</f>
        <v>20.090122000998857</v>
      </c>
      <c r="F35" s="8">
        <f>F36+F41+F42</f>
        <v>79137.50000000001</v>
      </c>
      <c r="G35" s="8">
        <f t="shared" si="0"/>
        <v>4975.1999999999825</v>
      </c>
      <c r="H35" s="17">
        <v>19.4</v>
      </c>
      <c r="I35" s="85"/>
    </row>
    <row r="36" spans="1:9" ht="25.5">
      <c r="A36" s="26" t="s">
        <v>84</v>
      </c>
      <c r="B36" s="39">
        <v>20200</v>
      </c>
      <c r="C36" s="1">
        <f>C37+C38+C39+C40</f>
        <v>418676.9</v>
      </c>
      <c r="D36" s="1">
        <f>D37+D38+D39+D40</f>
        <v>84209.59999999999</v>
      </c>
      <c r="E36" s="1">
        <f t="shared" si="3"/>
        <v>20.113266339747902</v>
      </c>
      <c r="F36" s="1">
        <f>F37+F38+F39+F40</f>
        <v>80506.90000000001</v>
      </c>
      <c r="G36" s="1">
        <f t="shared" si="0"/>
        <v>3702.6999999999825</v>
      </c>
      <c r="H36" s="15">
        <v>19.7</v>
      </c>
      <c r="I36" s="85"/>
    </row>
    <row r="37" spans="1:9" s="25" customFormat="1" ht="13.5">
      <c r="A37" s="26" t="s">
        <v>109</v>
      </c>
      <c r="B37" s="39">
        <v>20201</v>
      </c>
      <c r="C37" s="1">
        <v>55046</v>
      </c>
      <c r="D37" s="1">
        <v>13761.6</v>
      </c>
      <c r="E37" s="1">
        <f t="shared" si="3"/>
        <v>25.000181666242778</v>
      </c>
      <c r="F37" s="1">
        <v>16096.8</v>
      </c>
      <c r="G37" s="1">
        <f>D37-F37</f>
        <v>-2335.199999999999</v>
      </c>
      <c r="H37" s="15">
        <v>25</v>
      </c>
      <c r="I37" s="84"/>
    </row>
    <row r="38" spans="1:9" s="25" customFormat="1" ht="13.5">
      <c r="A38" s="26" t="s">
        <v>110</v>
      </c>
      <c r="B38" s="39">
        <v>20202</v>
      </c>
      <c r="C38" s="1">
        <v>28378.8</v>
      </c>
      <c r="D38" s="1">
        <v>7258.1</v>
      </c>
      <c r="E38" s="1">
        <f t="shared" si="3"/>
        <v>25.575781921716214</v>
      </c>
      <c r="F38" s="1">
        <v>9431.9</v>
      </c>
      <c r="G38" s="1">
        <f>D38-F38</f>
        <v>-2173.7999999999993</v>
      </c>
      <c r="H38" s="15">
        <v>32</v>
      </c>
      <c r="I38" s="84"/>
    </row>
    <row r="39" spans="1:9" s="22" customFormat="1" ht="12.75">
      <c r="A39" s="26" t="s">
        <v>111</v>
      </c>
      <c r="B39" s="39">
        <v>20203</v>
      </c>
      <c r="C39" s="1">
        <v>333845.9</v>
      </c>
      <c r="D39" s="1">
        <v>63027</v>
      </c>
      <c r="E39" s="1">
        <f t="shared" si="3"/>
        <v>18.879069654592133</v>
      </c>
      <c r="F39" s="1">
        <v>54818.9</v>
      </c>
      <c r="G39" s="1">
        <f>D39-F39</f>
        <v>8208.099999999999</v>
      </c>
      <c r="H39" s="15">
        <v>17.5</v>
      </c>
      <c r="I39" s="90"/>
    </row>
    <row r="40" spans="1:9" ht="12.75">
      <c r="A40" s="26" t="s">
        <v>112</v>
      </c>
      <c r="B40" s="39">
        <v>20204</v>
      </c>
      <c r="C40" s="1">
        <v>1406.2</v>
      </c>
      <c r="D40" s="1">
        <v>162.9</v>
      </c>
      <c r="E40" s="1">
        <f t="shared" si="3"/>
        <v>11.584411890200542</v>
      </c>
      <c r="F40" s="1">
        <v>159.3</v>
      </c>
      <c r="G40" s="1">
        <f>D40-F40</f>
        <v>3.5999999999999943</v>
      </c>
      <c r="H40" s="15">
        <v>26.8</v>
      </c>
      <c r="I40" s="85"/>
    </row>
    <row r="41" spans="1:9" ht="12.75">
      <c r="A41" s="26" t="s">
        <v>105</v>
      </c>
      <c r="B41" s="39">
        <v>20700</v>
      </c>
      <c r="C41" s="1"/>
      <c r="D41" s="1"/>
      <c r="E41" s="1"/>
      <c r="F41" s="1">
        <v>2</v>
      </c>
      <c r="G41" s="1">
        <f>D41-F41</f>
        <v>-2</v>
      </c>
      <c r="H41" s="15"/>
      <c r="I41" s="85"/>
    </row>
    <row r="42" spans="1:9" ht="12.75">
      <c r="A42" s="26" t="s">
        <v>80</v>
      </c>
      <c r="B42" s="39">
        <v>21900</v>
      </c>
      <c r="C42" s="1"/>
      <c r="D42" s="1">
        <v>-96.9</v>
      </c>
      <c r="E42" s="5"/>
      <c r="F42" s="1">
        <v>-1371.4</v>
      </c>
      <c r="G42" s="1">
        <f t="shared" si="0"/>
        <v>1274.5</v>
      </c>
      <c r="H42" s="15"/>
      <c r="I42" s="85"/>
    </row>
    <row r="43" spans="1:9" s="29" customFormat="1" ht="12.75">
      <c r="A43" s="51" t="s">
        <v>82</v>
      </c>
      <c r="B43" s="52">
        <v>85000</v>
      </c>
      <c r="C43" s="3">
        <f>C3+C35</f>
        <v>628165.4</v>
      </c>
      <c r="D43" s="3">
        <f>D3+D35</f>
        <v>137152</v>
      </c>
      <c r="E43" s="3">
        <f>D43/C43*100</f>
        <v>21.833739967212455</v>
      </c>
      <c r="F43" s="3">
        <f>F3+F35</f>
        <v>123025.4</v>
      </c>
      <c r="G43" s="3">
        <f t="shared" si="0"/>
        <v>14126.600000000006</v>
      </c>
      <c r="H43" s="53">
        <v>20.4</v>
      </c>
      <c r="I43" s="91"/>
    </row>
    <row r="44" spans="1:9" s="59" customFormat="1" ht="12.75">
      <c r="A44" s="54" t="s">
        <v>2</v>
      </c>
      <c r="B44" s="55"/>
      <c r="C44" s="56"/>
      <c r="D44" s="56"/>
      <c r="E44" s="56"/>
      <c r="F44" s="56"/>
      <c r="G44" s="57"/>
      <c r="H44" s="58"/>
      <c r="I44" s="92"/>
    </row>
    <row r="45" spans="1:9" s="64" customFormat="1" ht="12.75">
      <c r="A45" s="60" t="s">
        <v>3</v>
      </c>
      <c r="B45" s="61" t="s">
        <v>4</v>
      </c>
      <c r="C45" s="62">
        <f>SUM(C46:C52)</f>
        <v>58198.8</v>
      </c>
      <c r="D45" s="62">
        <f>SUM(D46:D52)</f>
        <v>12200</v>
      </c>
      <c r="E45" s="62">
        <f aca="true" t="shared" si="4" ref="E45:E55">D45/C45*100</f>
        <v>20.96263153192162</v>
      </c>
      <c r="F45" s="62">
        <f>SUM(F46:F52)</f>
        <v>11453.1</v>
      </c>
      <c r="G45" s="62">
        <f>SUM(G46:G52)</f>
        <v>746.8999999999992</v>
      </c>
      <c r="H45" s="63">
        <v>20.5</v>
      </c>
      <c r="I45" s="93"/>
    </row>
    <row r="46" spans="1:9" ht="51">
      <c r="A46" s="30" t="s">
        <v>5</v>
      </c>
      <c r="B46" s="41" t="s">
        <v>6</v>
      </c>
      <c r="C46" s="2">
        <v>4632.6</v>
      </c>
      <c r="D46" s="2">
        <v>1136</v>
      </c>
      <c r="E46" s="2">
        <f t="shared" si="4"/>
        <v>24.521866770280187</v>
      </c>
      <c r="F46" s="2">
        <v>1173.5</v>
      </c>
      <c r="G46" s="2">
        <f aca="true" t="shared" si="5" ref="G46:G52">SUM(D46-F46)</f>
        <v>-37.5</v>
      </c>
      <c r="H46" s="4">
        <v>28.4</v>
      </c>
      <c r="I46" s="34"/>
    </row>
    <row r="47" spans="1:9" ht="51">
      <c r="A47" s="30" t="s">
        <v>7</v>
      </c>
      <c r="B47" s="41" t="s">
        <v>8</v>
      </c>
      <c r="C47" s="2">
        <v>25855.7</v>
      </c>
      <c r="D47" s="2">
        <v>6627.2</v>
      </c>
      <c r="E47" s="2">
        <f t="shared" si="4"/>
        <v>25.631485513832537</v>
      </c>
      <c r="F47" s="2">
        <v>6354.1</v>
      </c>
      <c r="G47" s="2">
        <f t="shared" si="5"/>
        <v>273.09999999999945</v>
      </c>
      <c r="H47" s="4">
        <v>24.3</v>
      </c>
      <c r="I47" s="34"/>
    </row>
    <row r="48" spans="1:9" ht="12.75">
      <c r="A48" s="30" t="s">
        <v>131</v>
      </c>
      <c r="B48" s="50" t="s">
        <v>126</v>
      </c>
      <c r="C48" s="2">
        <v>28.2</v>
      </c>
      <c r="D48" s="2">
        <v>0</v>
      </c>
      <c r="E48" s="2"/>
      <c r="F48" s="2"/>
      <c r="G48" s="2">
        <f t="shared" si="5"/>
        <v>0</v>
      </c>
      <c r="H48" s="4"/>
      <c r="I48" s="34"/>
    </row>
    <row r="49" spans="1:9" ht="50.25" customHeight="1">
      <c r="A49" s="30" t="s">
        <v>9</v>
      </c>
      <c r="B49" s="41" t="s">
        <v>10</v>
      </c>
      <c r="C49" s="2">
        <v>10100.9</v>
      </c>
      <c r="D49" s="2">
        <v>2381.6</v>
      </c>
      <c r="E49" s="2">
        <f t="shared" si="4"/>
        <v>23.578097001257316</v>
      </c>
      <c r="F49" s="2">
        <v>1937.6</v>
      </c>
      <c r="G49" s="2">
        <f t="shared" si="5"/>
        <v>444</v>
      </c>
      <c r="H49" s="4">
        <v>24.5</v>
      </c>
      <c r="I49" s="34"/>
    </row>
    <row r="50" spans="1:9" ht="25.5">
      <c r="A50" s="30" t="s">
        <v>132</v>
      </c>
      <c r="B50" s="50" t="s">
        <v>125</v>
      </c>
      <c r="C50" s="2">
        <v>2800</v>
      </c>
      <c r="D50" s="2">
        <v>0</v>
      </c>
      <c r="E50" s="2">
        <f t="shared" si="4"/>
        <v>0</v>
      </c>
      <c r="F50" s="2"/>
      <c r="G50" s="2">
        <f t="shared" si="5"/>
        <v>0</v>
      </c>
      <c r="H50" s="4"/>
      <c r="I50" s="34"/>
    </row>
    <row r="51" spans="1:9" ht="12.75">
      <c r="A51" s="30" t="s">
        <v>11</v>
      </c>
      <c r="B51" s="42" t="s">
        <v>53</v>
      </c>
      <c r="C51" s="2">
        <v>700</v>
      </c>
      <c r="D51" s="2"/>
      <c r="E51" s="2">
        <f t="shared" si="4"/>
        <v>0</v>
      </c>
      <c r="F51" s="2"/>
      <c r="G51" s="2">
        <f t="shared" si="5"/>
        <v>0</v>
      </c>
      <c r="H51" s="4">
        <v>0</v>
      </c>
      <c r="I51" s="34"/>
    </row>
    <row r="52" spans="1:9" ht="12.75">
      <c r="A52" s="30" t="s">
        <v>12</v>
      </c>
      <c r="B52" s="42" t="s">
        <v>85</v>
      </c>
      <c r="C52" s="2">
        <v>14081.4</v>
      </c>
      <c r="D52" s="2">
        <v>2055.2</v>
      </c>
      <c r="E52" s="2">
        <f t="shared" si="4"/>
        <v>14.59513968781513</v>
      </c>
      <c r="F52" s="2">
        <v>1987.9</v>
      </c>
      <c r="G52" s="2">
        <f t="shared" si="5"/>
        <v>67.29999999999973</v>
      </c>
      <c r="H52" s="4">
        <v>12.3</v>
      </c>
      <c r="I52" s="34"/>
    </row>
    <row r="53" spans="1:9" s="64" customFormat="1" ht="25.5">
      <c r="A53" s="60" t="s">
        <v>13</v>
      </c>
      <c r="B53" s="61" t="s">
        <v>14</v>
      </c>
      <c r="C53" s="62">
        <f>SUM(C54:C54)</f>
        <v>250</v>
      </c>
      <c r="D53" s="62">
        <f>SUM(D54:D54)</f>
        <v>0</v>
      </c>
      <c r="E53" s="62">
        <f t="shared" si="4"/>
        <v>0</v>
      </c>
      <c r="F53" s="62">
        <f>SUM(F54:F54)</f>
        <v>0</v>
      </c>
      <c r="G53" s="62">
        <f>SUM(G54:G54)</f>
        <v>0</v>
      </c>
      <c r="H53" s="63">
        <v>0</v>
      </c>
      <c r="I53" s="93"/>
    </row>
    <row r="54" spans="1:9" ht="38.25">
      <c r="A54" s="30" t="s">
        <v>86</v>
      </c>
      <c r="B54" s="42" t="s">
        <v>15</v>
      </c>
      <c r="C54" s="2">
        <v>250</v>
      </c>
      <c r="D54" s="2">
        <v>0</v>
      </c>
      <c r="E54" s="2">
        <f t="shared" si="4"/>
        <v>0</v>
      </c>
      <c r="F54" s="2"/>
      <c r="G54" s="2">
        <f>SUM(D54-F54)</f>
        <v>0</v>
      </c>
      <c r="H54" s="4">
        <v>0</v>
      </c>
      <c r="I54" s="34"/>
    </row>
    <row r="55" spans="1:9" s="64" customFormat="1" ht="12.75">
      <c r="A55" s="60" t="s">
        <v>16</v>
      </c>
      <c r="B55" s="61" t="s">
        <v>17</v>
      </c>
      <c r="C55" s="62">
        <f>SUM(C56:C58)</f>
        <v>11724.5</v>
      </c>
      <c r="D55" s="62">
        <f>SUM(D56:D58)</f>
        <v>411.7</v>
      </c>
      <c r="E55" s="62">
        <f t="shared" si="4"/>
        <v>3.5114503816793894</v>
      </c>
      <c r="F55" s="62">
        <f>SUM(F56:F58)</f>
        <v>531.4</v>
      </c>
      <c r="G55" s="62">
        <f>SUM(G56:G58)</f>
        <v>-119.69999999999999</v>
      </c>
      <c r="H55" s="63">
        <v>8</v>
      </c>
      <c r="I55" s="93"/>
    </row>
    <row r="56" spans="1:9" ht="12.75">
      <c r="A56" s="30" t="s">
        <v>18</v>
      </c>
      <c r="B56" s="41" t="s">
        <v>19</v>
      </c>
      <c r="C56" s="2">
        <v>2525</v>
      </c>
      <c r="D56" s="2">
        <v>411.7</v>
      </c>
      <c r="E56" s="2">
        <f>D56/C56*100</f>
        <v>16.304950495049507</v>
      </c>
      <c r="F56" s="2">
        <v>459.2</v>
      </c>
      <c r="G56" s="2">
        <f>SUM(D56-F56)</f>
        <v>-47.5</v>
      </c>
      <c r="H56" s="4">
        <v>25.9</v>
      </c>
      <c r="I56" s="34"/>
    </row>
    <row r="57" spans="1:9" ht="12.75">
      <c r="A57" s="30" t="s">
        <v>55</v>
      </c>
      <c r="B57" s="42" t="s">
        <v>56</v>
      </c>
      <c r="C57" s="2">
        <v>8749.5</v>
      </c>
      <c r="D57" s="2">
        <v>0</v>
      </c>
      <c r="E57" s="2">
        <f aca="true" t="shared" si="6" ref="E57:E88">D57/C57*100</f>
        <v>0</v>
      </c>
      <c r="F57" s="2">
        <v>31.1</v>
      </c>
      <c r="G57" s="2">
        <f>SUM(D57-F57)</f>
        <v>-31.1</v>
      </c>
      <c r="H57" s="4">
        <v>0.7</v>
      </c>
      <c r="I57" s="34"/>
    </row>
    <row r="58" spans="1:9" ht="21" customHeight="1">
      <c r="A58" s="30" t="s">
        <v>20</v>
      </c>
      <c r="B58" s="41" t="s">
        <v>21</v>
      </c>
      <c r="C58" s="2">
        <v>450</v>
      </c>
      <c r="D58" s="2">
        <v>0</v>
      </c>
      <c r="E58" s="2">
        <f t="shared" si="6"/>
        <v>0</v>
      </c>
      <c r="F58" s="2">
        <v>41.1</v>
      </c>
      <c r="G58" s="2">
        <f>SUM(D58-F58)</f>
        <v>-41.1</v>
      </c>
      <c r="H58" s="4">
        <v>12</v>
      </c>
      <c r="I58" s="34"/>
    </row>
    <row r="59" spans="1:9" s="64" customFormat="1" ht="12.75">
      <c r="A59" s="60" t="s">
        <v>22</v>
      </c>
      <c r="B59" s="61" t="s">
        <v>23</v>
      </c>
      <c r="C59" s="62">
        <f>SUM(C60:C62)</f>
        <v>9330.3</v>
      </c>
      <c r="D59" s="62">
        <f>SUM(D60:D62)</f>
        <v>2184.8</v>
      </c>
      <c r="E59" s="62">
        <f t="shared" si="6"/>
        <v>23.416181687619908</v>
      </c>
      <c r="F59" s="62">
        <f>SUM(F60:F62)</f>
        <v>1000</v>
      </c>
      <c r="G59" s="62">
        <f>SUM(G60:G62)</f>
        <v>1184.8000000000002</v>
      </c>
      <c r="H59" s="63">
        <v>39.4</v>
      </c>
      <c r="I59" s="93"/>
    </row>
    <row r="60" spans="1:9" ht="12.75">
      <c r="A60" s="30" t="s">
        <v>118</v>
      </c>
      <c r="B60" s="50" t="s">
        <v>117</v>
      </c>
      <c r="C60" s="2">
        <v>95</v>
      </c>
      <c r="D60" s="2">
        <v>0</v>
      </c>
      <c r="E60" s="2">
        <f t="shared" si="6"/>
        <v>0</v>
      </c>
      <c r="F60" s="2"/>
      <c r="G60" s="2">
        <f>SUM(D60-F60)</f>
        <v>0</v>
      </c>
      <c r="H60" s="4">
        <v>0</v>
      </c>
      <c r="I60" s="34"/>
    </row>
    <row r="61" spans="1:9" ht="12.75">
      <c r="A61" s="30" t="s">
        <v>24</v>
      </c>
      <c r="B61" s="41" t="s">
        <v>25</v>
      </c>
      <c r="C61" s="2">
        <v>560</v>
      </c>
      <c r="D61" s="2">
        <v>0</v>
      </c>
      <c r="E61" s="2">
        <f t="shared" si="6"/>
        <v>0</v>
      </c>
      <c r="F61" s="2">
        <v>1000</v>
      </c>
      <c r="G61" s="2">
        <f>SUM(D61-F61)</f>
        <v>-1000</v>
      </c>
      <c r="H61" s="4">
        <v>41.2</v>
      </c>
      <c r="I61" s="34"/>
    </row>
    <row r="62" spans="1:9" ht="25.5">
      <c r="A62" s="30" t="s">
        <v>133</v>
      </c>
      <c r="B62" s="50" t="s">
        <v>127</v>
      </c>
      <c r="C62" s="2">
        <v>8675.3</v>
      </c>
      <c r="D62" s="2">
        <v>2184.8</v>
      </c>
      <c r="E62" s="2">
        <f t="shared" si="6"/>
        <v>25.18414348783328</v>
      </c>
      <c r="F62" s="2"/>
      <c r="G62" s="2">
        <f>SUM(D62-F62)</f>
        <v>2184.8</v>
      </c>
      <c r="H62" s="4"/>
      <c r="I62" s="34"/>
    </row>
    <row r="63" spans="1:9" ht="12.75">
      <c r="A63" s="97" t="s">
        <v>135</v>
      </c>
      <c r="B63" s="75" t="s">
        <v>128</v>
      </c>
      <c r="C63" s="76">
        <f>SUM(C64:C64)</f>
        <v>30</v>
      </c>
      <c r="D63" s="76">
        <f>SUM(D64:D64)</f>
        <v>0</v>
      </c>
      <c r="E63" s="76"/>
      <c r="F63" s="76"/>
      <c r="G63" s="76">
        <f>SUM(G64:G64)</f>
        <v>0</v>
      </c>
      <c r="H63" s="77"/>
      <c r="I63" s="94"/>
    </row>
    <row r="64" spans="1:9" ht="12.75">
      <c r="A64" s="30" t="s">
        <v>134</v>
      </c>
      <c r="B64" s="50" t="s">
        <v>129</v>
      </c>
      <c r="C64" s="2">
        <v>30</v>
      </c>
      <c r="D64" s="2">
        <v>0</v>
      </c>
      <c r="E64" s="2"/>
      <c r="F64" s="2"/>
      <c r="G64" s="2">
        <f>SUM(D64-F64)</f>
        <v>0</v>
      </c>
      <c r="H64" s="4"/>
      <c r="I64" s="34"/>
    </row>
    <row r="65" spans="1:9" s="64" customFormat="1" ht="12.75">
      <c r="A65" s="60" t="s">
        <v>26</v>
      </c>
      <c r="B65" s="61" t="s">
        <v>27</v>
      </c>
      <c r="C65" s="62">
        <f>SUM(C66:C70)</f>
        <v>414766.20000000007</v>
      </c>
      <c r="D65" s="62">
        <f>SUM(D66:D70)</f>
        <v>90640.5</v>
      </c>
      <c r="E65" s="62">
        <f t="shared" si="6"/>
        <v>21.8533959613874</v>
      </c>
      <c r="F65" s="62">
        <f>SUM(F66:F70)</f>
        <v>87200.6</v>
      </c>
      <c r="G65" s="62">
        <f>SUM(G66:G70)</f>
        <v>3439.900000000007</v>
      </c>
      <c r="H65" s="63">
        <v>19.9</v>
      </c>
      <c r="I65" s="93"/>
    </row>
    <row r="66" spans="1:9" ht="12.75">
      <c r="A66" s="30" t="s">
        <v>28</v>
      </c>
      <c r="B66" s="41" t="s">
        <v>29</v>
      </c>
      <c r="C66" s="46">
        <v>111569.7</v>
      </c>
      <c r="D66" s="46">
        <v>21340.3</v>
      </c>
      <c r="E66" s="2">
        <f t="shared" si="6"/>
        <v>19.127325788274057</v>
      </c>
      <c r="F66" s="46">
        <v>19995.1</v>
      </c>
      <c r="G66" s="2">
        <f>SUM(D66-F66)</f>
        <v>1345.2000000000007</v>
      </c>
      <c r="H66" s="4">
        <v>18.2</v>
      </c>
      <c r="I66" s="34"/>
    </row>
    <row r="67" spans="1:9" ht="12.75">
      <c r="A67" s="30" t="s">
        <v>30</v>
      </c>
      <c r="B67" s="41" t="s">
        <v>31</v>
      </c>
      <c r="C67" s="46">
        <v>285339.4</v>
      </c>
      <c r="D67" s="46">
        <v>65613.1</v>
      </c>
      <c r="E67" s="2">
        <f t="shared" si="6"/>
        <v>22.99475641989855</v>
      </c>
      <c r="F67" s="46">
        <v>63952</v>
      </c>
      <c r="G67" s="2">
        <f>SUM(D67-F67)</f>
        <v>1661.1000000000058</v>
      </c>
      <c r="H67" s="4">
        <v>20.4</v>
      </c>
      <c r="I67" s="34"/>
    </row>
    <row r="68" spans="1:9" ht="25.5">
      <c r="A68" s="30" t="s">
        <v>87</v>
      </c>
      <c r="B68" s="41" t="s">
        <v>88</v>
      </c>
      <c r="C68" s="46">
        <v>29.2</v>
      </c>
      <c r="D68" s="46">
        <v>13.7</v>
      </c>
      <c r="E68" s="2">
        <f t="shared" si="6"/>
        <v>46.917808219178085</v>
      </c>
      <c r="F68" s="46">
        <v>25.4</v>
      </c>
      <c r="G68" s="2">
        <f>SUM(D68-F68)</f>
        <v>-11.7</v>
      </c>
      <c r="H68" s="4">
        <v>44</v>
      </c>
      <c r="I68" s="34"/>
    </row>
    <row r="69" spans="1:9" ht="12.75">
      <c r="A69" s="30" t="s">
        <v>32</v>
      </c>
      <c r="B69" s="41" t="s">
        <v>33</v>
      </c>
      <c r="C69" s="46">
        <v>1368.5</v>
      </c>
      <c r="D69" s="46">
        <v>3</v>
      </c>
      <c r="E69" s="2">
        <f t="shared" si="6"/>
        <v>0.21921812203142127</v>
      </c>
      <c r="F69" s="46">
        <v>5</v>
      </c>
      <c r="G69" s="2">
        <f>SUM(D69-F69)</f>
        <v>-2</v>
      </c>
      <c r="H69" s="4">
        <v>1.5</v>
      </c>
      <c r="I69" s="34"/>
    </row>
    <row r="70" spans="1:9" ht="28.5" customHeight="1">
      <c r="A70" s="30" t="s">
        <v>34</v>
      </c>
      <c r="B70" s="42" t="s">
        <v>35</v>
      </c>
      <c r="C70" s="46">
        <v>16459.4</v>
      </c>
      <c r="D70" s="46">
        <v>3670.4</v>
      </c>
      <c r="E70" s="2">
        <f t="shared" si="6"/>
        <v>22.299719309330836</v>
      </c>
      <c r="F70" s="46">
        <v>3223.1</v>
      </c>
      <c r="G70" s="2">
        <f>SUM(D70-F70)</f>
        <v>447.3000000000002</v>
      </c>
      <c r="H70" s="4">
        <v>20.9</v>
      </c>
      <c r="I70" s="34"/>
    </row>
    <row r="71" spans="1:9" s="64" customFormat="1" ht="12.75">
      <c r="A71" s="60" t="s">
        <v>89</v>
      </c>
      <c r="B71" s="61" t="s">
        <v>36</v>
      </c>
      <c r="C71" s="62">
        <f>SUM(C72:C73)</f>
        <v>40017.3</v>
      </c>
      <c r="D71" s="62">
        <f>SUM(D72:D73)</f>
        <v>11068.5</v>
      </c>
      <c r="E71" s="62">
        <f t="shared" si="6"/>
        <v>27.659287358217572</v>
      </c>
      <c r="F71" s="62">
        <f>SUM(F72:F73)</f>
        <v>10559.8</v>
      </c>
      <c r="G71" s="62">
        <f>SUM(G72:G73)</f>
        <v>508.7000000000003</v>
      </c>
      <c r="H71" s="63">
        <v>24.4</v>
      </c>
      <c r="I71" s="93"/>
    </row>
    <row r="72" spans="1:9" ht="12.75">
      <c r="A72" s="30" t="s">
        <v>37</v>
      </c>
      <c r="B72" s="41" t="s">
        <v>38</v>
      </c>
      <c r="C72" s="2">
        <v>30391.6</v>
      </c>
      <c r="D72" s="2">
        <v>9136.4</v>
      </c>
      <c r="E72" s="2">
        <f t="shared" si="6"/>
        <v>30.06225404388055</v>
      </c>
      <c r="F72" s="2">
        <v>8737.8</v>
      </c>
      <c r="G72" s="2">
        <f>SUM(D72-F72)</f>
        <v>398.60000000000036</v>
      </c>
      <c r="H72" s="4">
        <v>26.1</v>
      </c>
      <c r="I72" s="34"/>
    </row>
    <row r="73" spans="1:9" ht="25.5">
      <c r="A73" s="30" t="s">
        <v>90</v>
      </c>
      <c r="B73" s="42" t="s">
        <v>40</v>
      </c>
      <c r="C73" s="2">
        <v>9625.7</v>
      </c>
      <c r="D73" s="2">
        <v>1932.1</v>
      </c>
      <c r="E73" s="2">
        <f t="shared" si="6"/>
        <v>20.072306429662255</v>
      </c>
      <c r="F73" s="2">
        <v>1822</v>
      </c>
      <c r="G73" s="2">
        <f>SUM(D73-F73)</f>
        <v>110.09999999999991</v>
      </c>
      <c r="H73" s="4">
        <v>18.8</v>
      </c>
      <c r="I73" s="34"/>
    </row>
    <row r="74" spans="1:9" s="64" customFormat="1" ht="12.75">
      <c r="A74" s="60" t="s">
        <v>41</v>
      </c>
      <c r="B74" s="61" t="s">
        <v>42</v>
      </c>
      <c r="C74" s="62">
        <f>SUM(C75:C78)</f>
        <v>68446</v>
      </c>
      <c r="D74" s="62">
        <f>SUM(D75:D78)</f>
        <v>7005.1</v>
      </c>
      <c r="E74" s="62">
        <f t="shared" si="6"/>
        <v>10.23449142389621</v>
      </c>
      <c r="F74" s="62">
        <f>SUM(F75:F78)</f>
        <v>6882.400000000001</v>
      </c>
      <c r="G74" s="62">
        <f>SUM(G75:G78)</f>
        <v>122.69999999999948</v>
      </c>
      <c r="H74" s="63">
        <v>24.1</v>
      </c>
      <c r="I74" s="93"/>
    </row>
    <row r="75" spans="1:9" ht="12.75">
      <c r="A75" s="30" t="s">
        <v>43</v>
      </c>
      <c r="B75" s="41">
        <v>1001</v>
      </c>
      <c r="C75" s="2">
        <v>3422</v>
      </c>
      <c r="D75" s="2">
        <v>774.6</v>
      </c>
      <c r="E75" s="2">
        <f t="shared" si="6"/>
        <v>22.635885447106958</v>
      </c>
      <c r="F75" s="2">
        <v>699.8</v>
      </c>
      <c r="G75" s="2">
        <f>SUM(D75-F75)</f>
        <v>74.80000000000007</v>
      </c>
      <c r="H75" s="4">
        <v>24.4</v>
      </c>
      <c r="I75" s="34"/>
    </row>
    <row r="76" spans="1:9" ht="12.75">
      <c r="A76" s="30" t="s">
        <v>44</v>
      </c>
      <c r="B76" s="41" t="s">
        <v>45</v>
      </c>
      <c r="C76" s="2">
        <v>6486.7</v>
      </c>
      <c r="D76" s="2">
        <v>1520.8</v>
      </c>
      <c r="E76" s="2">
        <f t="shared" si="6"/>
        <v>23.44489493887493</v>
      </c>
      <c r="F76" s="2">
        <v>1209.5</v>
      </c>
      <c r="G76" s="2">
        <f>SUM(D76-F76)</f>
        <v>311.29999999999995</v>
      </c>
      <c r="H76" s="4">
        <v>19.1</v>
      </c>
      <c r="I76" s="34"/>
    </row>
    <row r="77" spans="1:9" ht="12.75">
      <c r="A77" s="30" t="s">
        <v>46</v>
      </c>
      <c r="B77" s="41" t="s">
        <v>47</v>
      </c>
      <c r="C77" s="2">
        <v>58237.3</v>
      </c>
      <c r="D77" s="2">
        <v>4632.2</v>
      </c>
      <c r="E77" s="2">
        <f t="shared" si="6"/>
        <v>7.954008856866647</v>
      </c>
      <c r="F77" s="2">
        <v>4903.1</v>
      </c>
      <c r="G77" s="2">
        <f>SUM(D77-F77)</f>
        <v>-270.90000000000055</v>
      </c>
      <c r="H77" s="4">
        <v>25.7</v>
      </c>
      <c r="I77" s="34"/>
    </row>
    <row r="78" spans="1:9" ht="12.75">
      <c r="A78" s="30" t="s">
        <v>48</v>
      </c>
      <c r="B78" s="41">
        <v>1006</v>
      </c>
      <c r="C78" s="2">
        <v>300</v>
      </c>
      <c r="D78" s="2">
        <v>77.5</v>
      </c>
      <c r="E78" s="2">
        <f t="shared" si="6"/>
        <v>25.833333333333336</v>
      </c>
      <c r="F78" s="2">
        <v>70</v>
      </c>
      <c r="G78" s="2">
        <f>SUM(D78-F78)</f>
        <v>7.5</v>
      </c>
      <c r="H78" s="4">
        <v>25</v>
      </c>
      <c r="I78" s="34"/>
    </row>
    <row r="79" spans="1:9" s="64" customFormat="1" ht="12.75">
      <c r="A79" s="60" t="s">
        <v>91</v>
      </c>
      <c r="B79" s="65" t="s">
        <v>49</v>
      </c>
      <c r="C79" s="62">
        <f>SUM(C80:C81)</f>
        <v>11660.2</v>
      </c>
      <c r="D79" s="62">
        <f>SUM(D80:D81)</f>
        <v>3339.5</v>
      </c>
      <c r="E79" s="62">
        <f t="shared" si="6"/>
        <v>28.640160546131284</v>
      </c>
      <c r="F79" s="62">
        <f>SUM(F80:F81)</f>
        <v>3176.1</v>
      </c>
      <c r="G79" s="62">
        <f>SUM(G80:G81)</f>
        <v>163.4000000000002</v>
      </c>
      <c r="H79" s="63">
        <v>28</v>
      </c>
      <c r="I79" s="93"/>
    </row>
    <row r="80" spans="1:9" ht="12.75">
      <c r="A80" s="30" t="s">
        <v>92</v>
      </c>
      <c r="B80" s="42" t="s">
        <v>50</v>
      </c>
      <c r="C80" s="2">
        <v>10278.5</v>
      </c>
      <c r="D80" s="2">
        <v>3049.9</v>
      </c>
      <c r="E80" s="2">
        <f t="shared" si="6"/>
        <v>29.672617599844337</v>
      </c>
      <c r="F80" s="2">
        <v>2920.1</v>
      </c>
      <c r="G80" s="2">
        <f>SUM(D80-F80)</f>
        <v>129.80000000000018</v>
      </c>
      <c r="H80" s="4">
        <v>28.5</v>
      </c>
      <c r="I80" s="34"/>
    </row>
    <row r="81" spans="1:9" ht="12.75">
      <c r="A81" s="30" t="s">
        <v>119</v>
      </c>
      <c r="B81" s="42">
        <v>1105</v>
      </c>
      <c r="C81" s="2">
        <v>1381.7</v>
      </c>
      <c r="D81" s="2">
        <v>289.6</v>
      </c>
      <c r="E81" s="2">
        <f t="shared" si="6"/>
        <v>20.95968734168054</v>
      </c>
      <c r="F81" s="2">
        <v>256</v>
      </c>
      <c r="G81" s="2">
        <f>SUM(D81-F81)</f>
        <v>33.60000000000002</v>
      </c>
      <c r="H81" s="4">
        <v>23.6</v>
      </c>
      <c r="I81" s="34"/>
    </row>
    <row r="82" spans="1:9" s="64" customFormat="1" ht="12.75">
      <c r="A82" s="60" t="s">
        <v>93</v>
      </c>
      <c r="B82" s="65" t="s">
        <v>94</v>
      </c>
      <c r="C82" s="62">
        <f>SUM(C83:C83)</f>
        <v>0</v>
      </c>
      <c r="D82" s="62">
        <f>SUM(D83:D83)</f>
        <v>0</v>
      </c>
      <c r="E82" s="62">
        <v>0</v>
      </c>
      <c r="F82" s="62">
        <f>SUM(F83:F83)</f>
        <v>190.1</v>
      </c>
      <c r="G82" s="62">
        <f>SUM(G83:G83)</f>
        <v>-190.1</v>
      </c>
      <c r="H82" s="63">
        <v>25</v>
      </c>
      <c r="I82" s="93"/>
    </row>
    <row r="83" spans="1:9" ht="12.75">
      <c r="A83" s="30" t="s">
        <v>39</v>
      </c>
      <c r="B83" s="42" t="s">
        <v>95</v>
      </c>
      <c r="C83" s="2"/>
      <c r="D83" s="2"/>
      <c r="E83" s="2"/>
      <c r="F83" s="2">
        <v>190.1</v>
      </c>
      <c r="G83" s="2">
        <f>SUM(D83-F83)</f>
        <v>-190.1</v>
      </c>
      <c r="H83" s="4">
        <v>25</v>
      </c>
      <c r="I83" s="34"/>
    </row>
    <row r="84" spans="1:9" s="64" customFormat="1" ht="25.5">
      <c r="A84" s="60" t="s">
        <v>54</v>
      </c>
      <c r="B84" s="65" t="s">
        <v>96</v>
      </c>
      <c r="C84" s="62">
        <f>SUM(C85:C85)</f>
        <v>7000</v>
      </c>
      <c r="D84" s="62">
        <f>SUM(D85:D85)</f>
        <v>914.9</v>
      </c>
      <c r="E84" s="62">
        <f t="shared" si="6"/>
        <v>13.07</v>
      </c>
      <c r="F84" s="62">
        <f>SUM(F85:F85)</f>
        <v>1082.3</v>
      </c>
      <c r="G84" s="62">
        <f>SUM(G85:G85)</f>
        <v>-167.39999999999998</v>
      </c>
      <c r="H84" s="63">
        <v>16.7</v>
      </c>
      <c r="I84" s="93"/>
    </row>
    <row r="85" spans="1:9" ht="25.5">
      <c r="A85" s="30" t="s">
        <v>97</v>
      </c>
      <c r="B85" s="42" t="s">
        <v>98</v>
      </c>
      <c r="C85" s="2">
        <v>7000</v>
      </c>
      <c r="D85" s="2">
        <v>914.9</v>
      </c>
      <c r="E85" s="2">
        <f t="shared" si="6"/>
        <v>13.07</v>
      </c>
      <c r="F85" s="2">
        <v>1082.3</v>
      </c>
      <c r="G85" s="2">
        <f>SUM(D85-F85)</f>
        <v>-167.39999999999998</v>
      </c>
      <c r="H85" s="4">
        <v>16.7</v>
      </c>
      <c r="I85" s="34"/>
    </row>
    <row r="86" spans="1:9" s="64" customFormat="1" ht="38.25">
      <c r="A86" s="60" t="s">
        <v>99</v>
      </c>
      <c r="B86" s="65" t="s">
        <v>100</v>
      </c>
      <c r="C86" s="62">
        <f>SUM(C87:C87)</f>
        <v>32048.7</v>
      </c>
      <c r="D86" s="62">
        <f>SUM(D87:D87)</f>
        <v>8012</v>
      </c>
      <c r="E86" s="62">
        <f t="shared" si="6"/>
        <v>24.999453956010694</v>
      </c>
      <c r="F86" s="62">
        <f>SUM(F87:F87)</f>
        <v>8205.5</v>
      </c>
      <c r="G86" s="62">
        <f>SUM(G87:G87)</f>
        <v>-193.5</v>
      </c>
      <c r="H86" s="63">
        <v>25</v>
      </c>
      <c r="I86" s="93"/>
    </row>
    <row r="87" spans="1:9" ht="43.5" customHeight="1">
      <c r="A87" s="30" t="s">
        <v>101</v>
      </c>
      <c r="B87" s="42" t="s">
        <v>102</v>
      </c>
      <c r="C87" s="2">
        <v>32048.7</v>
      </c>
      <c r="D87" s="2">
        <v>8012</v>
      </c>
      <c r="E87" s="2">
        <f t="shared" si="6"/>
        <v>24.999453956010694</v>
      </c>
      <c r="F87" s="2">
        <v>8205.5</v>
      </c>
      <c r="G87" s="2">
        <f>SUM(D87-F87)</f>
        <v>-193.5</v>
      </c>
      <c r="H87" s="4">
        <v>25</v>
      </c>
      <c r="I87" s="34"/>
    </row>
    <row r="88" spans="1:9" s="59" customFormat="1" ht="12.75">
      <c r="A88" s="66" t="s">
        <v>51</v>
      </c>
      <c r="B88" s="67" t="s">
        <v>52</v>
      </c>
      <c r="C88" s="68">
        <f>SUM(C45+C53+C55+C59+C63+C65+C71+C74+C79+C82+C84+C86)</f>
        <v>653472</v>
      </c>
      <c r="D88" s="68">
        <f>SUM(D45+D53+D55+D59++D63+D65+D71+D74+D79+D82+D84+D86)</f>
        <v>135777</v>
      </c>
      <c r="E88" s="68">
        <f t="shared" si="6"/>
        <v>20.777783898927574</v>
      </c>
      <c r="F88" s="68">
        <f>SUM(F45+F53+F55+F59+F63+F65+F71+F74+F79+F82+F84+F86)</f>
        <v>130281.30000000002</v>
      </c>
      <c r="G88" s="68">
        <f>SUM(G45+G53+G55+G59++G63+G65+G71+G74+G79+G82+G84+G86)</f>
        <v>5495.700000000006</v>
      </c>
      <c r="H88" s="69">
        <v>20.8</v>
      </c>
      <c r="I88" s="95"/>
    </row>
    <row r="89" spans="1:9" s="74" customFormat="1" ht="25.5">
      <c r="A89" s="70" t="s">
        <v>103</v>
      </c>
      <c r="B89" s="71" t="s">
        <v>104</v>
      </c>
      <c r="C89" s="72">
        <v>-24224.3</v>
      </c>
      <c r="D89" s="72">
        <v>1375</v>
      </c>
      <c r="E89" s="72"/>
      <c r="F89" s="72">
        <f>F43-F88</f>
        <v>-7255.900000000023</v>
      </c>
      <c r="G89" s="72"/>
      <c r="H89" s="73"/>
      <c r="I89" s="96"/>
    </row>
    <row r="90" spans="1:7" ht="12.75">
      <c r="A90" s="31"/>
      <c r="B90" s="43"/>
      <c r="C90" s="32"/>
      <c r="D90" s="32"/>
      <c r="E90" s="33"/>
      <c r="F90" s="32"/>
      <c r="G90" s="34"/>
    </row>
    <row r="91" spans="1:9" ht="26.25" customHeight="1">
      <c r="A91" s="31"/>
      <c r="B91" s="43"/>
      <c r="C91" s="99"/>
      <c r="D91" s="99"/>
      <c r="E91" s="99"/>
      <c r="F91" s="99"/>
      <c r="G91" s="99"/>
      <c r="H91" s="99"/>
      <c r="I91" s="32"/>
    </row>
    <row r="92" spans="1:7" ht="12.75">
      <c r="A92" s="35"/>
      <c r="B92" s="44"/>
      <c r="C92" s="35"/>
      <c r="D92" s="35"/>
      <c r="E92" s="35"/>
      <c r="F92" s="35"/>
      <c r="G92" s="35"/>
    </row>
  </sheetData>
  <sheetProtection/>
  <mergeCells count="2">
    <mergeCell ref="A1:H1"/>
    <mergeCell ref="C91:H9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2016-04-19T12:00:29Z</cp:lastPrinted>
  <dcterms:created xsi:type="dcterms:W3CDTF">2009-04-28T07:05:16Z</dcterms:created>
  <dcterms:modified xsi:type="dcterms:W3CDTF">2016-04-19T12:12:55Z</dcterms:modified>
  <cp:category/>
  <cp:version/>
  <cp:contentType/>
  <cp:contentStatus/>
</cp:coreProperties>
</file>